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  <sheet name="Cost Model" sheetId="2" state="visible" r:id="rId4"/>
    <sheet name="Net Lis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<sst xmlns="http://schemas.openxmlformats.org/spreadsheetml/2006/main" count="243" uniqueCount="206">
  <si>
    <t xml:space="preserve">#</t>
  </si>
  <si>
    <t xml:space="preserve">RefDes</t>
  </si>
  <si>
    <t xml:space="preserve">Qty/Bd</t>
  </si>
  <si>
    <t xml:space="preserve">Description</t>
  </si>
  <si>
    <t xml:space="preserve">Candidate MPN</t>
  </si>
  <si>
    <t xml:space="preserve">Mfr</t>
  </si>
  <si>
    <t xml:space="preserve">Unit $ (low)</t>
  </si>
  <si>
    <t xml:space="preserve">Unit $ (high)</t>
  </si>
  <si>
    <t xml:space="preserve">Ext low/bd</t>
  </si>
  <si>
    <t xml:space="preserve">Ext high/bd</t>
  </si>
  <si>
    <t xml:space="preserve">Notes</t>
  </si>
  <si>
    <t xml:space="preserve">J1,J2MOD</t>
  </si>
  <si>
    <t xml:space="preserve">100-pin DF40 0.4mm receptacle (CM5 mate)</t>
  </si>
  <si>
    <t xml:space="preserve">DF40C-100DS-0.4V(51)</t>
  </si>
  <si>
    <t xml:space="preserve">Hirose</t>
  </si>
  <si>
    <t xml:space="preserve">Dominant cost (~50% BOM)</t>
  </si>
  <si>
    <t xml:space="preserve">U_BUCK5</t>
  </si>
  <si>
    <t xml:space="preserve">Sync buck 15-&gt;5V, &gt;=5A</t>
  </si>
  <si>
    <t xml:space="preserve">TPS54560 / MP2316</t>
  </si>
  <si>
    <t xml:space="preserve">TI/MPS</t>
  </si>
  <si>
    <t xml:space="preserve">Main 5V rail</t>
  </si>
  <si>
    <t xml:space="preserve">U_BUCK33R</t>
  </si>
  <si>
    <t xml:space="preserve">Sync buck 15-&gt;3.3V, 4A, &gt;=20Vin</t>
  </si>
  <si>
    <t xml:space="preserve">TPS54424 / MP8757</t>
  </si>
  <si>
    <t xml:space="preserve">RF rail (AW7915), direct, noise-isolated</t>
  </si>
  <si>
    <t xml:space="preserve">U_BUCK33A</t>
  </si>
  <si>
    <t xml:space="preserve">Sync buck 15-&gt;3.3V, 1A, &gt;=20Vin</t>
  </si>
  <si>
    <t xml:space="preserve">TPS54202 / MP2451</t>
  </si>
  <si>
    <t xml:space="preserve">AUX quiet rail (GPS/PPS/IO/RTC)</t>
  </si>
  <si>
    <t xml:space="preserve">D_REV</t>
  </si>
  <si>
    <t xml:space="preserve">Ideal-diode/reverse-polarity ctrl + FET</t>
  </si>
  <si>
    <t xml:space="preserve">LM74700-Q1 + CSD18xx</t>
  </si>
  <si>
    <t xml:space="preserve">TI</t>
  </si>
  <si>
    <t xml:space="preserve">Reverse-V + low drop @15V</t>
  </si>
  <si>
    <t xml:space="preserve">TVS_IN</t>
  </si>
  <si>
    <t xml:space="preserve">TVS 18V standoff</t>
  </si>
  <si>
    <t xml:space="preserve">SMBJ18A</t>
  </si>
  <si>
    <t xml:space="preserve">Littelfuse</t>
  </si>
  <si>
    <t xml:space="preserve">15V inlet clamp</t>
  </si>
  <si>
    <t xml:space="preserve">J_ETH</t>
  </si>
  <si>
    <t xml:space="preserve">RJ45 1:1 GbE magjack</t>
  </si>
  <si>
    <t xml:space="preserve">JXD0-0001NL</t>
  </si>
  <si>
    <t xml:space="preserve">Pulse</t>
  </si>
  <si>
    <t xml:space="preserve">No PoE load</t>
  </si>
  <si>
    <t xml:space="preserve">ESD_ETH</t>
  </si>
  <si>
    <t xml:space="preserve">Ethernet ESD array</t>
  </si>
  <si>
    <t xml:space="preserve">TPD4E1U06</t>
  </si>
  <si>
    <t xml:space="preserve">Cable-side</t>
  </si>
  <si>
    <t xml:space="preserve">J_E</t>
  </si>
  <si>
    <t xml:space="preserve">M.2 E-key (A+E) 2230 conn + standoff</t>
  </si>
  <si>
    <t xml:space="preserve">119A-92A00</t>
  </si>
  <si>
    <t xml:space="preserve">Attend</t>
  </si>
  <si>
    <t xml:space="preserve">Wi-Fi only</t>
  </si>
  <si>
    <t xml:space="preserve">C_PCIE</t>
  </si>
  <si>
    <t xml:space="preserve">PCIe RX AC-couple 100nF 0402</t>
  </si>
  <si>
    <t xml:space="preserve">GRM155</t>
  </si>
  <si>
    <t xml:space="preserve">Murata</t>
  </si>
  <si>
    <t xml:space="preserve">RX coupling on carrier</t>
  </si>
  <si>
    <t xml:space="preserve">J_USB1/2</t>
  </si>
  <si>
    <t xml:space="preserve">USB-A USB3.0 right-angle</t>
  </si>
  <si>
    <t xml:space="preserve">UE27AC54100</t>
  </si>
  <si>
    <t xml:space="preserve">Amphenol</t>
  </si>
  <si>
    <t xml:space="preserve">2x sockets</t>
  </si>
  <si>
    <t xml:space="preserve">J_UPROG</t>
  </si>
  <si>
    <t xml:space="preserve">USB-C 16-pin (USB2+CC)</t>
  </si>
  <si>
    <t xml:space="preserve">USB4085</t>
  </si>
  <si>
    <t xml:space="preserve">GCT</t>
  </si>
  <si>
    <t xml:space="preserve">rpiboot</t>
  </si>
  <si>
    <t xml:space="preserve">ESD_USB</t>
  </si>
  <si>
    <t xml:space="preserve">USB ESD array</t>
  </si>
  <si>
    <t xml:space="preserve">USBLC6-2SC6</t>
  </si>
  <si>
    <t xml:space="preserve">ST</t>
  </si>
  <si>
    <t xml:space="preserve">per port</t>
  </si>
  <si>
    <t xml:space="preserve">U_VBUS</t>
  </si>
  <si>
    <t xml:space="preserve">USB VBUS current-limit switch</t>
  </si>
  <si>
    <t xml:space="preserve">TPS2552 / AP22653</t>
  </si>
  <si>
    <t xml:space="preserve">TI/Diodes</t>
  </si>
  <si>
    <t xml:space="preserve">~1A/port</t>
  </si>
  <si>
    <t xml:space="preserve">U_SCHMITT</t>
  </si>
  <si>
    <t xml:space="preserve">Single Schmitt buffer 3V3</t>
  </si>
  <si>
    <t xml:space="preserve">SN74LVC1G17</t>
  </si>
  <si>
    <t xml:space="preserve">PPS squaring</t>
  </si>
  <si>
    <t xml:space="preserve">U_LVLSHIFT</t>
  </si>
  <si>
    <t xml:space="preserve">1-bit 3V3-&gt;1V8 translator</t>
  </si>
  <si>
    <t xml:space="preserve">SN74LVC1T45</t>
  </si>
  <si>
    <t xml:space="preserve">PPS to SYNC_IN (1.8V!)</t>
  </si>
  <si>
    <t xml:space="preserve">TVS_PPS</t>
  </si>
  <si>
    <t xml:space="preserve">Low-cap TVS on PPS in</t>
  </si>
  <si>
    <t xml:space="preserve">ESD9B</t>
  </si>
  <si>
    <t xml:space="preserve">ON</t>
  </si>
  <si>
    <t xml:space="preserve">PPS input protect</t>
  </si>
  <si>
    <t xml:space="preserve">J_GPS</t>
  </si>
  <si>
    <t xml:space="preserve">5-pin 2.54 header</t>
  </si>
  <si>
    <t xml:space="preserve">-</t>
  </si>
  <si>
    <t xml:space="preserve">generic</t>
  </si>
  <si>
    <t xml:space="preserve">PPS+UART+3V3+GND</t>
  </si>
  <si>
    <t xml:space="preserve">J_PPS1/2</t>
  </si>
  <si>
    <t xml:space="preserve">2-pin 2.54 header</t>
  </si>
  <si>
    <t xml:space="preserve">UWB + scope taps</t>
  </si>
  <si>
    <t xml:space="preserve">J_GPIO</t>
  </si>
  <si>
    <t xml:space="preserve">40-pin 2.54 dual header</t>
  </si>
  <si>
    <t xml:space="preserve">HAT</t>
  </si>
  <si>
    <t xml:space="preserve">J2</t>
  </si>
  <si>
    <t xml:space="preserve">14-pin 2.54 header</t>
  </si>
  <si>
    <t xml:space="preserve">J2 reference</t>
  </si>
  <si>
    <t xml:space="preserve">J_UART</t>
  </si>
  <si>
    <t xml:space="preserve">3-pin 2.54 header</t>
  </si>
  <si>
    <t xml:space="preserve">debug</t>
  </si>
  <si>
    <t xml:space="preserve">BT1</t>
  </si>
  <si>
    <t xml:space="preserve">CR2032 holder + cell</t>
  </si>
  <si>
    <t xml:space="preserve">1058 + CR2032</t>
  </si>
  <si>
    <t xml:space="preserve">Keystone</t>
  </si>
  <si>
    <t xml:space="preserve">RTC backup</t>
  </si>
  <si>
    <t xml:space="preserve">J_PWR</t>
  </si>
  <si>
    <t xml:space="preserve">15V barrel jack or 2-pin</t>
  </si>
  <si>
    <t xml:space="preserve">PJ-102AH</t>
  </si>
  <si>
    <t xml:space="preserve">CUI</t>
  </si>
  <si>
    <t xml:space="preserve">DC inlet</t>
  </si>
  <si>
    <t xml:space="preserve">J_FAN</t>
  </si>
  <si>
    <t xml:space="preserve">4-pin JST-SH PWM fan (opt)</t>
  </si>
  <si>
    <t xml:space="preserve">SM04B-SRSS</t>
  </si>
  <si>
    <t xml:space="preserve">JST</t>
  </si>
  <si>
    <t xml:space="preserve">optional</t>
  </si>
  <si>
    <t xml:space="preserve">PASSIVES</t>
  </si>
  <si>
    <t xml:space="preserve">R/C/L, LEDs, TP, jumpers (lot of ~60)</t>
  </si>
  <si>
    <t xml:space="preserve">0402/0603</t>
  </si>
  <si>
    <t xml:space="preserve">lot price for board</t>
  </si>
  <si>
    <t xml:space="preserve">PER-BOARD BOM TOTAL</t>
  </si>
  <si>
    <t xml:space="preserve">CM5 Carrier — Run Cost Model</t>
  </si>
  <si>
    <t xml:space="preserve">Inputs (blue = edit)</t>
  </si>
  <si>
    <t xml:space="preserve">BOM per board — low</t>
  </si>
  <si>
    <t xml:space="preserve">BOM per board — high</t>
  </si>
  <si>
    <t xml:space="preserve">BOM midpoint/board</t>
  </si>
  <si>
    <t xml:space="preserve">Fab 4-layer ENIG — qty5 lot</t>
  </si>
  <si>
    <t xml:space="preserve">Fab 4-layer ENIG — qty10 lot</t>
  </si>
  <si>
    <t xml:space="preserve">PCBA setup (NRE, 1-2 sided)</t>
  </si>
  <si>
    <t xml:space="preserve">PCBA placement /board</t>
  </si>
  <si>
    <t xml:space="preserve">Build qty for 2 protos (min)</t>
  </si>
  <si>
    <t xml:space="preserve">Bulk qty</t>
  </si>
  <si>
    <t xml:space="preserve">Scenario</t>
  </si>
  <si>
    <t xml:space="preserve">Prototype (build 5)</t>
  </si>
  <si>
    <t xml:space="preserve">Bulk (qty 10)</t>
  </si>
  <si>
    <t xml:space="preserve">Boards built</t>
  </si>
  <si>
    <t xml:space="preserve">BOM total</t>
  </si>
  <si>
    <t xml:space="preserve">Fab lot</t>
  </si>
  <si>
    <t xml:space="preserve">PCBA setup (NRE)</t>
  </si>
  <si>
    <t xml:space="preserve">PCBA placement</t>
  </si>
  <si>
    <t xml:space="preserve">RUN TOTAL</t>
  </si>
  <si>
    <t xml:space="preserve">Per board built</t>
  </si>
  <si>
    <t xml:space="preserve">Per usable proto (of 2)</t>
  </si>
  <si>
    <t xml:space="preserve">Notes: Qty2 is worst unit price (all NRE, no volume break). Build 5 / use 2 keeps 3 bring-up spares. Qty25-50 drops per-board 30-50%. DF40 + magjack are long-lead/possible consign. Budget a rev B.</t>
  </si>
  <si>
    <t xml:space="preserve">Interface</t>
  </si>
  <si>
    <t xml:space="preserve">Net(s)</t>
  </si>
  <si>
    <t xml:space="preserve">From</t>
  </si>
  <si>
    <t xml:space="preserve">To</t>
  </si>
  <si>
    <t xml:space="preserve">Level / Z</t>
  </si>
  <si>
    <t xml:space="preserve">Power in</t>
  </si>
  <si>
    <t xml:space="preserve">J_PWR,VIN_PROT,+5V,+3V3_RF,+3V3_AUX,+VRTC</t>
  </si>
  <si>
    <t xml:space="preserve">D_REV-&gt;3 bucks-&gt;CM5/E-key/IO</t>
  </si>
  <si>
    <t xml:space="preserve">15-&gt;5, 15-&gt;3.3_RF, 15-&gt;3.3_AUX</t>
  </si>
  <si>
    <t xml:space="preserve">PCIe (E-key)</t>
  </si>
  <si>
    <t xml:space="preserve">PCIE_TX_P/N,PCIE_RX_P/N,REFCLK_P/N,PERST#,CLKREQ#,W_DISABLE#</t>
  </si>
  <si>
    <t xml:space="preserve">CM5</t>
  </si>
  <si>
    <t xml:space="preserve">~85Ω diff</t>
  </si>
  <si>
    <t xml:space="preserve">RX AC-couple on carrier</t>
  </si>
  <si>
    <t xml:space="preserve">Ethernet</t>
  </si>
  <si>
    <t xml:space="preserve">ETH_PAIR0-3_P/N,ETH_nLED1-3</t>
  </si>
  <si>
    <t xml:space="preserve">CM5 PHY</t>
  </si>
  <si>
    <t xml:space="preserve">100Ω diff</t>
  </si>
  <si>
    <t xml:space="preserve">1:1 magjack, PoE pins NC</t>
  </si>
  <si>
    <t xml:space="preserve">USB3 #1</t>
  </si>
  <si>
    <t xml:space="preserve">USB3_0 SS±, USB2 D±</t>
  </si>
  <si>
    <t xml:space="preserve">J_USB1</t>
  </si>
  <si>
    <t xml:space="preserve">~90Ω diff</t>
  </si>
  <si>
    <t xml:space="preserve">+ESD</t>
  </si>
  <si>
    <t xml:space="preserve">USB3 #2</t>
  </si>
  <si>
    <t xml:space="preserve">USB3_1 SS±, USB2 D±</t>
  </si>
  <si>
    <t xml:space="preserve">J_USB2</t>
  </si>
  <si>
    <t xml:space="preserve">USB2 prog</t>
  </si>
  <si>
    <t xml:space="preserve">USB2_0 D±, CC1/CC2</t>
  </si>
  <si>
    <t xml:space="preserve">CC 5.1k pulldowns; nRPIBOOT</t>
  </si>
  <si>
    <t xml:space="preserve">PPS/timing</t>
  </si>
  <si>
    <t xml:space="preserve">GPS_PPS_RAW,PPS_CLEAN,PPS_SYNC_18</t>
  </si>
  <si>
    <t xml:space="preserve">buffer-&gt;CM5 SYNC + J_PPS1/2</t>
  </si>
  <si>
    <t xml:space="preserve">3V3 -&gt; 1V8</t>
  </si>
  <si>
    <t xml:space="preserve">SYNC_IN is 1.8V — translate!</t>
  </si>
  <si>
    <t xml:space="preserve">NMEA UART</t>
  </si>
  <si>
    <t xml:space="preserve">NMEA_TX,NMEA_RX</t>
  </si>
  <si>
    <t xml:space="preserve">J_GPIO p8/p10 (GPIO14/15)</t>
  </si>
  <si>
    <t xml:space="preserve">3V3</t>
  </si>
  <si>
    <t xml:space="preserve">cross TX/RX</t>
  </si>
  <si>
    <t xml:space="preserve">Debug UART</t>
  </si>
  <si>
    <t xml:space="preserve">DBG_TX,DBG_RX</t>
  </si>
  <si>
    <t xml:space="preserve">CM5 debug UART</t>
  </si>
  <si>
    <t xml:space="preserve">dedicated CM5 debug pins</t>
  </si>
  <si>
    <t xml:space="preserve">GPIO</t>
  </si>
  <si>
    <t xml:space="preserve">GPIO0-27</t>
  </si>
  <si>
    <t xml:space="preserve">HAT bank</t>
  </si>
  <si>
    <t xml:space="preserve">Boot/ctrl</t>
  </si>
  <si>
    <t xml:space="preserve">nRPIBOOT,EEPROM_nWP,PMIC_EN,BUTTON</t>
  </si>
  <si>
    <t xml:space="preserve">14-pin J2 ref</t>
  </si>
  <si>
    <t xml:space="preserve">RTC</t>
  </si>
  <si>
    <t xml:space="preserve">+VRTC,RTC_SDA/SCL</t>
  </si>
  <si>
    <t xml:space="preserve">BT1/CR2032</t>
  </si>
  <si>
    <t xml:space="preserve">CM5 RTC</t>
  </si>
  <si>
    <t xml:space="preserve">backup cell to on-module RTC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</si>
</sst>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\$#,##0"/>
    <numFmt numFmtId="167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4D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3A4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7"/>
    <col collapsed="false" customWidth="true" hidden="false" outlineLevel="0" max="4" min="4" style="0" width="34"/>
    <col collapsed="false" customWidth="true" hidden="false" outlineLevel="0" max="5" min="5" style="0" width="22"/>
    <col collapsed="false" customWidth="true" hidden="false" outlineLevel="0" max="8" min="6" style="0" width="12"/>
    <col collapsed="false" customWidth="true" hidden="false" outlineLevel="0" max="9" min="9" style="0" width="11"/>
    <col collapsed="false" customWidth="true" hidden="false" outlineLevel="0" max="10" min="10" style="0" width="12"/>
    <col collapsed="false" customWidth="true" hidden="false" outlineLevel="0" max="11" min="11" style="0" width="28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5" hidden="false" customHeight="false" outlineLevel="0" collapsed="false">
      <c r="A2" s="2" t="n">
        <v>1</v>
      </c>
      <c r="B2" s="2" t="s">
        <v>11</v>
      </c>
      <c r="C2" s="3" t="n">
        <v>2</v>
      </c>
      <c r="D2" s="2" t="s">
        <v>12</v>
      </c>
      <c r="E2" s="2" t="s">
        <v>13</v>
      </c>
      <c r="F2" s="2" t="s">
        <v>14</v>
      </c>
      <c r="G2" s="4" t="n">
        <v>6</v>
      </c>
      <c r="H2" s="4" t="n">
        <v>9</v>
      </c>
      <c r="I2" s="5" t="n">
        <f aca="false">C2*G2</f>
        <v>12</v>
      </c>
      <c r="J2" s="5" t="n">
        <f aca="false">C2*H2</f>
        <v>18</v>
      </c>
      <c r="K2" s="2" t="s">
        <v>15</v>
      </c>
    </row>
    <row r="3" customFormat="false" ht="15" hidden="false" customHeight="false" outlineLevel="0" collapsed="false">
      <c r="A3" s="2" t="n">
        <v>2</v>
      </c>
      <c r="B3" s="2" t="s">
        <v>16</v>
      </c>
      <c r="C3" s="3" t="n">
        <v>1</v>
      </c>
      <c r="D3" s="2" t="s">
        <v>17</v>
      </c>
      <c r="E3" s="2" t="s">
        <v>18</v>
      </c>
      <c r="F3" s="2" t="s">
        <v>19</v>
      </c>
      <c r="G3" s="4" t="n">
        <v>1.5</v>
      </c>
      <c r="H3" s="4" t="n">
        <v>3</v>
      </c>
      <c r="I3" s="5" t="n">
        <f aca="false">C3*G3</f>
        <v>1.5</v>
      </c>
      <c r="J3" s="5" t="n">
        <f aca="false">C3*H3</f>
        <v>3</v>
      </c>
      <c r="K3" s="2" t="s">
        <v>20</v>
      </c>
    </row>
    <row r="4" customFormat="false" ht="15" hidden="false" customHeight="false" outlineLevel="0" collapsed="false">
      <c r="A4" s="2" t="n">
        <v>3</v>
      </c>
      <c r="B4" s="2" t="s">
        <v>21</v>
      </c>
      <c r="C4" s="3" t="n">
        <v>1</v>
      </c>
      <c r="D4" s="2" t="s">
        <v>22</v>
      </c>
      <c r="E4" s="2" t="s">
        <v>23</v>
      </c>
      <c r="F4" s="2" t="s">
        <v>19</v>
      </c>
      <c r="G4" s="4" t="n">
        <v>1</v>
      </c>
      <c r="H4" s="4" t="n">
        <v>2.2</v>
      </c>
      <c r="I4" s="5" t="n">
        <f aca="false">C4*G4</f>
        <v>1</v>
      </c>
      <c r="J4" s="5" t="n">
        <f aca="false">C4*H4</f>
        <v>2.2</v>
      </c>
      <c r="K4" s="2" t="s">
        <v>24</v>
      </c>
    </row>
    <row r="5" customFormat="false" ht="15" hidden="false" customHeight="false" outlineLevel="0" collapsed="false">
      <c r="A5" s="2" t="n">
        <v>26</v>
      </c>
      <c r="B5" s="2" t="s">
        <v>25</v>
      </c>
      <c r="C5" s="3" t="n">
        <v>1</v>
      </c>
      <c r="D5" s="2" t="s">
        <v>26</v>
      </c>
      <c r="E5" s="2" t="s">
        <v>27</v>
      </c>
      <c r="F5" s="2" t="s">
        <v>19</v>
      </c>
      <c r="G5" s="4" t="n">
        <v>0.5</v>
      </c>
      <c r="H5" s="4" t="n">
        <v>1.2</v>
      </c>
      <c r="I5" s="5" t="n">
        <f aca="false">C5*G5</f>
        <v>0.5</v>
      </c>
      <c r="J5" s="5" t="n">
        <f aca="false">C5*H5</f>
        <v>1.2</v>
      </c>
      <c r="K5" s="2" t="s">
        <v>28</v>
      </c>
    </row>
    <row r="6" customFormat="false" ht="15" hidden="false" customHeight="false" outlineLevel="0" collapsed="false">
      <c r="A6" s="2" t="n">
        <v>4</v>
      </c>
      <c r="B6" s="2" t="s">
        <v>29</v>
      </c>
      <c r="C6" s="3" t="n">
        <v>1</v>
      </c>
      <c r="D6" s="2" t="s">
        <v>30</v>
      </c>
      <c r="E6" s="2" t="s">
        <v>31</v>
      </c>
      <c r="F6" s="2" t="s">
        <v>32</v>
      </c>
      <c r="G6" s="4" t="n">
        <v>1.2</v>
      </c>
      <c r="H6" s="4" t="n">
        <v>2.5</v>
      </c>
      <c r="I6" s="5" t="n">
        <f aca="false">C6*G6</f>
        <v>1.2</v>
      </c>
      <c r="J6" s="5" t="n">
        <f aca="false">C6*H6</f>
        <v>2.5</v>
      </c>
      <c r="K6" s="2" t="s">
        <v>33</v>
      </c>
    </row>
    <row r="7" customFormat="false" ht="15" hidden="false" customHeight="false" outlineLevel="0" collapsed="false">
      <c r="A7" s="2" t="n">
        <v>5</v>
      </c>
      <c r="B7" s="2" t="s">
        <v>34</v>
      </c>
      <c r="C7" s="3" t="n">
        <v>1</v>
      </c>
      <c r="D7" s="2" t="s">
        <v>35</v>
      </c>
      <c r="E7" s="2" t="s">
        <v>36</v>
      </c>
      <c r="F7" s="2" t="s">
        <v>37</v>
      </c>
      <c r="G7" s="4" t="n">
        <v>0.15</v>
      </c>
      <c r="H7" s="4" t="n">
        <v>0.3</v>
      </c>
      <c r="I7" s="5" t="n">
        <f aca="false">C7*G7</f>
        <v>0.15</v>
      </c>
      <c r="J7" s="5" t="n">
        <f aca="false">C7*H7</f>
        <v>0.3</v>
      </c>
      <c r="K7" s="2" t="s">
        <v>38</v>
      </c>
    </row>
    <row r="8" customFormat="false" ht="15" hidden="false" customHeight="false" outlineLevel="0" collapsed="false">
      <c r="A8" s="2" t="n">
        <v>6</v>
      </c>
      <c r="B8" s="2" t="s">
        <v>39</v>
      </c>
      <c r="C8" s="3" t="n">
        <v>1</v>
      </c>
      <c r="D8" s="2" t="s">
        <v>40</v>
      </c>
      <c r="E8" s="2" t="s">
        <v>41</v>
      </c>
      <c r="F8" s="2" t="s">
        <v>42</v>
      </c>
      <c r="G8" s="4" t="n">
        <v>2</v>
      </c>
      <c r="H8" s="4" t="n">
        <v>4</v>
      </c>
      <c r="I8" s="5" t="n">
        <f aca="false">C8*G8</f>
        <v>2</v>
      </c>
      <c r="J8" s="5" t="n">
        <f aca="false">C8*H8</f>
        <v>4</v>
      </c>
      <c r="K8" s="2" t="s">
        <v>43</v>
      </c>
    </row>
    <row r="9" customFormat="false" ht="15" hidden="false" customHeight="false" outlineLevel="0" collapsed="false">
      <c r="A9" s="2" t="n">
        <v>7</v>
      </c>
      <c r="B9" s="2" t="s">
        <v>44</v>
      </c>
      <c r="C9" s="3" t="n">
        <v>1</v>
      </c>
      <c r="D9" s="2" t="s">
        <v>45</v>
      </c>
      <c r="E9" s="2" t="s">
        <v>46</v>
      </c>
      <c r="F9" s="2" t="s">
        <v>32</v>
      </c>
      <c r="G9" s="4" t="n">
        <v>0.3</v>
      </c>
      <c r="H9" s="4" t="n">
        <v>0.6</v>
      </c>
      <c r="I9" s="5" t="n">
        <f aca="false">C9*G9</f>
        <v>0.3</v>
      </c>
      <c r="J9" s="5" t="n">
        <f aca="false">C9*H9</f>
        <v>0.6</v>
      </c>
      <c r="K9" s="2" t="s">
        <v>47</v>
      </c>
    </row>
    <row r="10" customFormat="false" ht="15" hidden="false" customHeight="false" outlineLevel="0" collapsed="false">
      <c r="A10" s="2" t="n">
        <v>8</v>
      </c>
      <c r="B10" s="2" t="s">
        <v>48</v>
      </c>
      <c r="C10" s="3" t="n">
        <v>1</v>
      </c>
      <c r="D10" s="2" t="s">
        <v>49</v>
      </c>
      <c r="E10" s="2" t="s">
        <v>50</v>
      </c>
      <c r="F10" s="2" t="s">
        <v>51</v>
      </c>
      <c r="G10" s="4" t="n">
        <v>1.2</v>
      </c>
      <c r="H10" s="4" t="n">
        <v>2</v>
      </c>
      <c r="I10" s="5" t="n">
        <f aca="false">C10*G10</f>
        <v>1.2</v>
      </c>
      <c r="J10" s="5" t="n">
        <f aca="false">C10*H10</f>
        <v>2</v>
      </c>
      <c r="K10" s="2" t="s">
        <v>52</v>
      </c>
    </row>
    <row r="11" customFormat="false" ht="15" hidden="false" customHeight="false" outlineLevel="0" collapsed="false">
      <c r="A11" s="2" t="n">
        <v>9</v>
      </c>
      <c r="B11" s="2" t="s">
        <v>53</v>
      </c>
      <c r="C11" s="3" t="n">
        <v>4</v>
      </c>
      <c r="D11" s="2" t="s">
        <v>54</v>
      </c>
      <c r="E11" s="2" t="s">
        <v>55</v>
      </c>
      <c r="F11" s="2" t="s">
        <v>56</v>
      </c>
      <c r="G11" s="4" t="n">
        <v>0.02</v>
      </c>
      <c r="H11" s="4" t="n">
        <v>0.05</v>
      </c>
      <c r="I11" s="5" t="n">
        <f aca="false">C11*G11</f>
        <v>0.08</v>
      </c>
      <c r="J11" s="5" t="n">
        <f aca="false">C11*H11</f>
        <v>0.2</v>
      </c>
      <c r="K11" s="2" t="s">
        <v>57</v>
      </c>
    </row>
    <row r="12" customFormat="false" ht="15" hidden="false" customHeight="false" outlineLevel="0" collapsed="false">
      <c r="A12" s="2" t="n">
        <v>10</v>
      </c>
      <c r="B12" s="2" t="s">
        <v>58</v>
      </c>
      <c r="C12" s="3" t="n">
        <v>2</v>
      </c>
      <c r="D12" s="2" t="s">
        <v>59</v>
      </c>
      <c r="E12" s="2" t="s">
        <v>60</v>
      </c>
      <c r="F12" s="2" t="s">
        <v>61</v>
      </c>
      <c r="G12" s="4" t="n">
        <v>0.8</v>
      </c>
      <c r="H12" s="4" t="n">
        <v>1.4</v>
      </c>
      <c r="I12" s="5" t="n">
        <f aca="false">C12*G12</f>
        <v>1.6</v>
      </c>
      <c r="J12" s="5" t="n">
        <f aca="false">C12*H12</f>
        <v>2.8</v>
      </c>
      <c r="K12" s="2" t="s">
        <v>62</v>
      </c>
    </row>
    <row r="13" customFormat="false" ht="15" hidden="false" customHeight="false" outlineLevel="0" collapsed="false">
      <c r="A13" s="2" t="n">
        <v>11</v>
      </c>
      <c r="B13" s="2" t="s">
        <v>63</v>
      </c>
      <c r="C13" s="3" t="n">
        <v>1</v>
      </c>
      <c r="D13" s="2" t="s">
        <v>64</v>
      </c>
      <c r="E13" s="2" t="s">
        <v>65</v>
      </c>
      <c r="F13" s="2" t="s">
        <v>66</v>
      </c>
      <c r="G13" s="4" t="n">
        <v>0.5</v>
      </c>
      <c r="H13" s="4" t="n">
        <v>1</v>
      </c>
      <c r="I13" s="5" t="n">
        <f aca="false">C13*G13</f>
        <v>0.5</v>
      </c>
      <c r="J13" s="5" t="n">
        <f aca="false">C13*H13</f>
        <v>1</v>
      </c>
      <c r="K13" s="2" t="s">
        <v>67</v>
      </c>
    </row>
    <row r="14" customFormat="false" ht="15" hidden="false" customHeight="false" outlineLevel="0" collapsed="false">
      <c r="A14" s="2" t="n">
        <v>12</v>
      </c>
      <c r="B14" s="2" t="s">
        <v>68</v>
      </c>
      <c r="C14" s="3" t="n">
        <v>3</v>
      </c>
      <c r="D14" s="2" t="s">
        <v>69</v>
      </c>
      <c r="E14" s="2" t="s">
        <v>70</v>
      </c>
      <c r="F14" s="2" t="s">
        <v>71</v>
      </c>
      <c r="G14" s="4" t="n">
        <v>0.12</v>
      </c>
      <c r="H14" s="4" t="n">
        <v>0.2</v>
      </c>
      <c r="I14" s="5" t="n">
        <f aca="false">C14*G14</f>
        <v>0.36</v>
      </c>
      <c r="J14" s="5" t="n">
        <f aca="false">C14*H14</f>
        <v>0.6</v>
      </c>
      <c r="K14" s="2" t="s">
        <v>72</v>
      </c>
    </row>
    <row r="15" customFormat="false" ht="15" hidden="false" customHeight="false" outlineLevel="0" collapsed="false">
      <c r="A15" s="2" t="n">
        <v>13</v>
      </c>
      <c r="B15" s="2" t="s">
        <v>73</v>
      </c>
      <c r="C15" s="3" t="n">
        <v>1</v>
      </c>
      <c r="D15" s="2" t="s">
        <v>74</v>
      </c>
      <c r="E15" s="2" t="s">
        <v>75</v>
      </c>
      <c r="F15" s="2" t="s">
        <v>76</v>
      </c>
      <c r="G15" s="4" t="n">
        <v>0.5</v>
      </c>
      <c r="H15" s="4" t="n">
        <v>1</v>
      </c>
      <c r="I15" s="5" t="n">
        <f aca="false">C15*G15</f>
        <v>0.5</v>
      </c>
      <c r="J15" s="5" t="n">
        <f aca="false">C15*H15</f>
        <v>1</v>
      </c>
      <c r="K15" s="2" t="s">
        <v>77</v>
      </c>
    </row>
    <row r="16" customFormat="false" ht="15" hidden="false" customHeight="false" outlineLevel="0" collapsed="false">
      <c r="A16" s="2" t="n">
        <v>14</v>
      </c>
      <c r="B16" s="2" t="s">
        <v>78</v>
      </c>
      <c r="C16" s="3" t="n">
        <v>1</v>
      </c>
      <c r="D16" s="2" t="s">
        <v>79</v>
      </c>
      <c r="E16" s="2" t="s">
        <v>80</v>
      </c>
      <c r="F16" s="2" t="s">
        <v>32</v>
      </c>
      <c r="G16" s="4" t="n">
        <v>0.08</v>
      </c>
      <c r="H16" s="4" t="n">
        <v>0.15</v>
      </c>
      <c r="I16" s="5" t="n">
        <f aca="false">C16*G16</f>
        <v>0.08</v>
      </c>
      <c r="J16" s="5" t="n">
        <f aca="false">C16*H16</f>
        <v>0.15</v>
      </c>
      <c r="K16" s="2" t="s">
        <v>81</v>
      </c>
    </row>
    <row r="17" customFormat="false" ht="15" hidden="false" customHeight="false" outlineLevel="0" collapsed="false">
      <c r="A17" s="2" t="n">
        <v>15</v>
      </c>
      <c r="B17" s="2" t="s">
        <v>82</v>
      </c>
      <c r="C17" s="3" t="n">
        <v>1</v>
      </c>
      <c r="D17" s="2" t="s">
        <v>83</v>
      </c>
      <c r="E17" s="2" t="s">
        <v>84</v>
      </c>
      <c r="F17" s="2" t="s">
        <v>32</v>
      </c>
      <c r="G17" s="4" t="n">
        <v>0.1</v>
      </c>
      <c r="H17" s="4" t="n">
        <v>0.2</v>
      </c>
      <c r="I17" s="5" t="n">
        <f aca="false">C17*G17</f>
        <v>0.1</v>
      </c>
      <c r="J17" s="5" t="n">
        <f aca="false">C17*H17</f>
        <v>0.2</v>
      </c>
      <c r="K17" s="2" t="s">
        <v>85</v>
      </c>
    </row>
    <row r="18" customFormat="false" ht="15" hidden="false" customHeight="false" outlineLevel="0" collapsed="false">
      <c r="A18" s="2" t="n">
        <v>16</v>
      </c>
      <c r="B18" s="2" t="s">
        <v>86</v>
      </c>
      <c r="C18" s="3" t="n">
        <v>1</v>
      </c>
      <c r="D18" s="2" t="s">
        <v>87</v>
      </c>
      <c r="E18" s="2" t="s">
        <v>88</v>
      </c>
      <c r="F18" s="2" t="s">
        <v>89</v>
      </c>
      <c r="G18" s="4" t="n">
        <v>0.08</v>
      </c>
      <c r="H18" s="4" t="n">
        <v>0.15</v>
      </c>
      <c r="I18" s="5" t="n">
        <f aca="false">C18*G18</f>
        <v>0.08</v>
      </c>
      <c r="J18" s="5" t="n">
        <f aca="false">C18*H18</f>
        <v>0.15</v>
      </c>
      <c r="K18" s="2" t="s">
        <v>90</v>
      </c>
    </row>
    <row r="19" customFormat="false" ht="15" hidden="false" customHeight="false" outlineLevel="0" collapsed="false">
      <c r="A19" s="2" t="n">
        <v>17</v>
      </c>
      <c r="B19" s="2" t="s">
        <v>91</v>
      </c>
      <c r="C19" s="3" t="n">
        <v>1</v>
      </c>
      <c r="D19" s="2" t="s">
        <v>92</v>
      </c>
      <c r="E19" s="2" t="s">
        <v>93</v>
      </c>
      <c r="F19" s="2" t="s">
        <v>94</v>
      </c>
      <c r="G19" s="4" t="n">
        <v>0.08</v>
      </c>
      <c r="H19" s="4" t="n">
        <v>0.15</v>
      </c>
      <c r="I19" s="5" t="n">
        <f aca="false">C19*G19</f>
        <v>0.08</v>
      </c>
      <c r="J19" s="5" t="n">
        <f aca="false">C19*H19</f>
        <v>0.15</v>
      </c>
      <c r="K19" s="2" t="s">
        <v>95</v>
      </c>
    </row>
    <row r="20" customFormat="false" ht="15" hidden="false" customHeight="false" outlineLevel="0" collapsed="false">
      <c r="A20" s="2" t="n">
        <v>18</v>
      </c>
      <c r="B20" s="2" t="s">
        <v>96</v>
      </c>
      <c r="C20" s="3" t="n">
        <v>2</v>
      </c>
      <c r="D20" s="2" t="s">
        <v>97</v>
      </c>
      <c r="E20" s="2" t="s">
        <v>93</v>
      </c>
      <c r="F20" s="2" t="s">
        <v>94</v>
      </c>
      <c r="G20" s="4" t="n">
        <v>0.04</v>
      </c>
      <c r="H20" s="4" t="n">
        <v>0.08</v>
      </c>
      <c r="I20" s="5" t="n">
        <f aca="false">C20*G20</f>
        <v>0.08</v>
      </c>
      <c r="J20" s="5" t="n">
        <f aca="false">C20*H20</f>
        <v>0.16</v>
      </c>
      <c r="K20" s="2" t="s">
        <v>98</v>
      </c>
    </row>
    <row r="21" customFormat="false" ht="15" hidden="false" customHeight="false" outlineLevel="0" collapsed="false">
      <c r="A21" s="2" t="n">
        <v>19</v>
      </c>
      <c r="B21" s="2" t="s">
        <v>99</v>
      </c>
      <c r="C21" s="3" t="n">
        <v>1</v>
      </c>
      <c r="D21" s="2" t="s">
        <v>100</v>
      </c>
      <c r="E21" s="2" t="s">
        <v>93</v>
      </c>
      <c r="F21" s="2" t="s">
        <v>94</v>
      </c>
      <c r="G21" s="4" t="n">
        <v>0.5</v>
      </c>
      <c r="H21" s="4" t="n">
        <v>0.8</v>
      </c>
      <c r="I21" s="5" t="n">
        <f aca="false">C21*G21</f>
        <v>0.5</v>
      </c>
      <c r="J21" s="5" t="n">
        <f aca="false">C21*H21</f>
        <v>0.8</v>
      </c>
      <c r="K21" s="2" t="s">
        <v>101</v>
      </c>
    </row>
    <row r="22" customFormat="false" ht="15" hidden="false" customHeight="false" outlineLevel="0" collapsed="false">
      <c r="A22" s="2" t="n">
        <v>20</v>
      </c>
      <c r="B22" s="2" t="s">
        <v>102</v>
      </c>
      <c r="C22" s="3" t="n">
        <v>1</v>
      </c>
      <c r="D22" s="2" t="s">
        <v>103</v>
      </c>
      <c r="E22" s="2" t="s">
        <v>93</v>
      </c>
      <c r="F22" s="2" t="s">
        <v>94</v>
      </c>
      <c r="G22" s="4" t="n">
        <v>0.15</v>
      </c>
      <c r="H22" s="4" t="n">
        <v>0.25</v>
      </c>
      <c r="I22" s="5" t="n">
        <f aca="false">C22*G22</f>
        <v>0.15</v>
      </c>
      <c r="J22" s="5" t="n">
        <f aca="false">C22*H22</f>
        <v>0.25</v>
      </c>
      <c r="K22" s="2" t="s">
        <v>104</v>
      </c>
    </row>
    <row r="23" customFormat="false" ht="15" hidden="false" customHeight="false" outlineLevel="0" collapsed="false">
      <c r="A23" s="2" t="n">
        <v>21</v>
      </c>
      <c r="B23" s="2" t="s">
        <v>105</v>
      </c>
      <c r="C23" s="3" t="n">
        <v>1</v>
      </c>
      <c r="D23" s="2" t="s">
        <v>106</v>
      </c>
      <c r="E23" s="2" t="s">
        <v>93</v>
      </c>
      <c r="F23" s="2" t="s">
        <v>94</v>
      </c>
      <c r="G23" s="4" t="n">
        <v>0.04</v>
      </c>
      <c r="H23" s="4" t="n">
        <v>0.08</v>
      </c>
      <c r="I23" s="5" t="n">
        <f aca="false">C23*G23</f>
        <v>0.04</v>
      </c>
      <c r="J23" s="5" t="n">
        <f aca="false">C23*H23</f>
        <v>0.08</v>
      </c>
      <c r="K23" s="2" t="s">
        <v>107</v>
      </c>
    </row>
    <row r="24" customFormat="false" ht="15" hidden="false" customHeight="false" outlineLevel="0" collapsed="false">
      <c r="A24" s="2" t="n">
        <v>22</v>
      </c>
      <c r="B24" s="2" t="s">
        <v>108</v>
      </c>
      <c r="C24" s="3" t="n">
        <v>1</v>
      </c>
      <c r="D24" s="2" t="s">
        <v>109</v>
      </c>
      <c r="E24" s="2" t="s">
        <v>110</v>
      </c>
      <c r="F24" s="2" t="s">
        <v>111</v>
      </c>
      <c r="G24" s="4" t="n">
        <v>0.4</v>
      </c>
      <c r="H24" s="4" t="n">
        <v>0.8</v>
      </c>
      <c r="I24" s="5" t="n">
        <f aca="false">C24*G24</f>
        <v>0.4</v>
      </c>
      <c r="J24" s="5" t="n">
        <f aca="false">C24*H24</f>
        <v>0.8</v>
      </c>
      <c r="K24" s="2" t="s">
        <v>112</v>
      </c>
    </row>
    <row r="25" customFormat="false" ht="15" hidden="false" customHeight="false" outlineLevel="0" collapsed="false">
      <c r="A25" s="2" t="n">
        <v>23</v>
      </c>
      <c r="B25" s="2" t="s">
        <v>113</v>
      </c>
      <c r="C25" s="3" t="n">
        <v>1</v>
      </c>
      <c r="D25" s="2" t="s">
        <v>114</v>
      </c>
      <c r="E25" s="2" t="s">
        <v>115</v>
      </c>
      <c r="F25" s="2" t="s">
        <v>116</v>
      </c>
      <c r="G25" s="4" t="n">
        <v>0.4</v>
      </c>
      <c r="H25" s="4" t="n">
        <v>0.8</v>
      </c>
      <c r="I25" s="5" t="n">
        <f aca="false">C25*G25</f>
        <v>0.4</v>
      </c>
      <c r="J25" s="5" t="n">
        <f aca="false">C25*H25</f>
        <v>0.8</v>
      </c>
      <c r="K25" s="2" t="s">
        <v>117</v>
      </c>
    </row>
    <row r="26" customFormat="false" ht="15" hidden="false" customHeight="false" outlineLevel="0" collapsed="false">
      <c r="A26" s="2" t="n">
        <v>24</v>
      </c>
      <c r="B26" s="2" t="s">
        <v>118</v>
      </c>
      <c r="C26" s="3" t="n">
        <v>1</v>
      </c>
      <c r="D26" s="2" t="s">
        <v>119</v>
      </c>
      <c r="E26" s="2" t="s">
        <v>120</v>
      </c>
      <c r="F26" s="2" t="s">
        <v>121</v>
      </c>
      <c r="G26" s="4" t="n">
        <v>0.2</v>
      </c>
      <c r="H26" s="4" t="n">
        <v>0.3</v>
      </c>
      <c r="I26" s="5" t="n">
        <f aca="false">C26*G26</f>
        <v>0.2</v>
      </c>
      <c r="J26" s="5" t="n">
        <f aca="false">C26*H26</f>
        <v>0.3</v>
      </c>
      <c r="K26" s="2" t="s">
        <v>122</v>
      </c>
    </row>
    <row r="27" customFormat="false" ht="15" hidden="false" customHeight="false" outlineLevel="0" collapsed="false">
      <c r="A27" s="2" t="n">
        <v>25</v>
      </c>
      <c r="B27" s="2" t="s">
        <v>123</v>
      </c>
      <c r="C27" s="3" t="n">
        <v>1</v>
      </c>
      <c r="D27" s="2" t="s">
        <v>124</v>
      </c>
      <c r="E27" s="2" t="s">
        <v>125</v>
      </c>
      <c r="F27" s="2" t="s">
        <v>93</v>
      </c>
      <c r="G27" s="4" t="n">
        <v>2</v>
      </c>
      <c r="H27" s="4" t="n">
        <v>4</v>
      </c>
      <c r="I27" s="5" t="n">
        <f aca="false">C27*G27</f>
        <v>2</v>
      </c>
      <c r="J27" s="5" t="n">
        <f aca="false">C27*H27</f>
        <v>4</v>
      </c>
      <c r="K27" s="2" t="s">
        <v>126</v>
      </c>
    </row>
    <row r="28" customFormat="false" ht="15" hidden="false" customHeight="false" outlineLevel="0" collapsed="false">
      <c r="A28" s="6"/>
      <c r="B28" s="6"/>
      <c r="C28" s="6"/>
      <c r="D28" s="7" t="s">
        <v>127</v>
      </c>
      <c r="E28" s="6"/>
      <c r="F28" s="6"/>
      <c r="G28" s="6"/>
      <c r="H28" s="6"/>
      <c r="I28" s="8" t="n">
        <f aca="false">SUM(I2:I27)</f>
        <v>27</v>
      </c>
      <c r="J28" s="8" t="n">
        <f aca="false">SUM(J2:J27)</f>
        <v>47.24</v>
      </c>
      <c r="K28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20"/>
  </cols>
  <sheetData>
    <row r="1" customFormat="false" ht="17.35" hidden="false" customHeight="false" outlineLevel="0" collapsed="false">
      <c r="A1" s="9" t="s">
        <v>128</v>
      </c>
    </row>
    <row r="3" customFormat="false" ht="15" hidden="false" customHeight="false" outlineLevel="0" collapsed="false">
      <c r="A3" s="10" t="s">
        <v>129</v>
      </c>
    </row>
    <row r="4" customFormat="false" ht="15" hidden="false" customHeight="false" outlineLevel="0" collapsed="false">
      <c r="A4" s="11" t="s">
        <v>130</v>
      </c>
      <c r="B4" s="12" t="n">
        <f aca="false">BOM!I28</f>
        <v>27</v>
      </c>
    </row>
    <row r="5" customFormat="false" ht="15" hidden="false" customHeight="false" outlineLevel="0" collapsed="false">
      <c r="A5" s="11" t="s">
        <v>131</v>
      </c>
      <c r="B5" s="12" t="n">
        <f aca="false">BOM!J28</f>
        <v>47.24</v>
      </c>
    </row>
    <row r="6" customFormat="false" ht="15" hidden="false" customHeight="false" outlineLevel="0" collapsed="false">
      <c r="A6" s="11" t="s">
        <v>132</v>
      </c>
      <c r="B6" s="12" t="n">
        <f aca="false">(B4+B5)/2</f>
        <v>37.12</v>
      </c>
    </row>
    <row r="7" customFormat="false" ht="15" hidden="false" customHeight="false" outlineLevel="0" collapsed="false">
      <c r="A7" s="11" t="s">
        <v>133</v>
      </c>
      <c r="B7" s="13" t="n">
        <v>45</v>
      </c>
    </row>
    <row r="8" customFormat="false" ht="15" hidden="false" customHeight="false" outlineLevel="0" collapsed="false">
      <c r="A8" s="11" t="s">
        <v>134</v>
      </c>
      <c r="B8" s="13" t="n">
        <v>62</v>
      </c>
    </row>
    <row r="9" customFormat="false" ht="15" hidden="false" customHeight="false" outlineLevel="0" collapsed="false">
      <c r="A9" s="11" t="s">
        <v>135</v>
      </c>
      <c r="B9" s="13" t="n">
        <v>70</v>
      </c>
    </row>
    <row r="10" customFormat="false" ht="15" hidden="false" customHeight="false" outlineLevel="0" collapsed="false">
      <c r="A10" s="11" t="s">
        <v>136</v>
      </c>
      <c r="B10" s="14" t="n">
        <v>6</v>
      </c>
    </row>
    <row r="11" customFormat="false" ht="15" hidden="false" customHeight="false" outlineLevel="0" collapsed="false">
      <c r="A11" s="11" t="s">
        <v>137</v>
      </c>
      <c r="B11" s="15" t="n">
        <v>5</v>
      </c>
    </row>
    <row r="12" customFormat="false" ht="15" hidden="false" customHeight="false" outlineLevel="0" collapsed="false">
      <c r="A12" s="11" t="s">
        <v>138</v>
      </c>
      <c r="B12" s="15" t="n">
        <v>10</v>
      </c>
    </row>
    <row r="14" customFormat="false" ht="15" hidden="false" customHeight="false" outlineLevel="0" collapsed="false">
      <c r="A14" s="16" t="s">
        <v>139</v>
      </c>
      <c r="B14" s="16" t="s">
        <v>140</v>
      </c>
      <c r="C14" s="16" t="s">
        <v>141</v>
      </c>
    </row>
    <row r="15" customFormat="false" ht="15" hidden="false" customHeight="false" outlineLevel="0" collapsed="false">
      <c r="A15" s="11" t="s">
        <v>142</v>
      </c>
      <c r="B15" s="17" t="n">
        <f aca="false">B11</f>
        <v>5</v>
      </c>
      <c r="C15" s="17" t="n">
        <f aca="false">B12</f>
        <v>10</v>
      </c>
    </row>
    <row r="16" customFormat="false" ht="15" hidden="false" customHeight="false" outlineLevel="0" collapsed="false">
      <c r="A16" s="11" t="s">
        <v>143</v>
      </c>
      <c r="B16" s="17" t="n">
        <f aca="false">B6*B11</f>
        <v>185.6</v>
      </c>
      <c r="C16" s="17" t="n">
        <f aca="false">B6*B12</f>
        <v>371.2</v>
      </c>
    </row>
    <row r="17" customFormat="false" ht="15" hidden="false" customHeight="false" outlineLevel="0" collapsed="false">
      <c r="A17" s="11" t="s">
        <v>144</v>
      </c>
      <c r="B17" s="17" t="n">
        <f aca="false">B7</f>
        <v>45</v>
      </c>
      <c r="C17" s="17" t="n">
        <f aca="false">B8</f>
        <v>62</v>
      </c>
    </row>
    <row r="18" customFormat="false" ht="15" hidden="false" customHeight="false" outlineLevel="0" collapsed="false">
      <c r="A18" s="11" t="s">
        <v>145</v>
      </c>
      <c r="B18" s="17" t="n">
        <f aca="false">B9</f>
        <v>70</v>
      </c>
      <c r="C18" s="17" t="n">
        <f aca="false">B9</f>
        <v>70</v>
      </c>
    </row>
    <row r="19" customFormat="false" ht="15" hidden="false" customHeight="false" outlineLevel="0" collapsed="false">
      <c r="A19" s="11" t="s">
        <v>146</v>
      </c>
      <c r="B19" s="17" t="n">
        <f aca="false">B10*B11</f>
        <v>30</v>
      </c>
      <c r="C19" s="17" t="n">
        <f aca="false">B10*B12</f>
        <v>60</v>
      </c>
    </row>
    <row r="20" customFormat="false" ht="15" hidden="false" customHeight="false" outlineLevel="0" collapsed="false">
      <c r="A20" s="10" t="s">
        <v>147</v>
      </c>
      <c r="B20" s="18" t="n">
        <f aca="false">B16+B17+B18+B19</f>
        <v>330.6</v>
      </c>
      <c r="C20" s="18" t="n">
        <f aca="false">C16+C17+C18+C19</f>
        <v>563.2</v>
      </c>
    </row>
    <row r="21" customFormat="false" ht="15" hidden="false" customHeight="false" outlineLevel="0" collapsed="false">
      <c r="A21" s="11" t="s">
        <v>148</v>
      </c>
      <c r="B21" s="12" t="n">
        <f aca="false">B20/B11</f>
        <v>66.12</v>
      </c>
      <c r="C21" s="12" t="n">
        <f aca="false">C20/B12</f>
        <v>56.32</v>
      </c>
    </row>
    <row r="22" customFormat="false" ht="15" hidden="false" customHeight="false" outlineLevel="0" collapsed="false">
      <c r="A22" s="10" t="s">
        <v>149</v>
      </c>
      <c r="B22" s="19" t="n">
        <f aca="false">B20/2</f>
        <v>165.3</v>
      </c>
    </row>
    <row r="24" customFormat="false" ht="15" hidden="false" customHeight="true" outlineLevel="0" collapsed="false">
      <c r="A24" s="20" t="s">
        <v>150</v>
      </c>
      <c r="B24" s="20"/>
      <c r="C24" s="20"/>
    </row>
    <row r="25" customFormat="false" ht="15" hidden="false" customHeight="false" outlineLevel="0" collapsed="false">
      <c r="A25" s="20"/>
      <c r="B25" s="20"/>
      <c r="C25" s="20"/>
    </row>
    <row r="26" customFormat="false" ht="15" hidden="false" customHeight="false" outlineLevel="0" collapsed="false">
      <c r="A26" s="20"/>
      <c r="B26" s="20"/>
      <c r="C26" s="20"/>
    </row>
    <row r="27" customFormat="false" ht="15" hidden="false" customHeight="false" outlineLevel="0" collapsed="false">
      <c r="A27" s="20"/>
      <c r="B27" s="20"/>
      <c r="C27" s="20"/>
    </row>
  </sheetData>
  <mergeCells count="1">
    <mergeCell ref="A24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40"/>
    <col collapsed="false" customWidth="true" hidden="false" outlineLevel="0" max="3" min="3" style="0" width="22"/>
    <col collapsed="false" customWidth="true" hidden="false" outlineLevel="0" max="4" min="4" style="0" width="30"/>
    <col collapsed="false" customWidth="true" hidden="false" outlineLevel="0" max="5" min="5" style="0" width="14"/>
    <col collapsed="false" customWidth="true" hidden="false" outlineLevel="0" max="6" min="6" style="0" width="30"/>
  </cols>
  <sheetData>
    <row r="1" customFormat="false" ht="15" hidden="false" customHeight="false" outlineLevel="0" collapsed="false">
      <c r="A1" s="1" t="s">
        <v>151</v>
      </c>
      <c r="B1" s="1" t="s">
        <v>152</v>
      </c>
      <c r="C1" s="1" t="s">
        <v>153</v>
      </c>
      <c r="D1" s="1" t="s">
        <v>154</v>
      </c>
      <c r="E1" s="1" t="s">
        <v>155</v>
      </c>
      <c r="F1" s="1" t="s">
        <v>10</v>
      </c>
    </row>
    <row r="2" customFormat="false" ht="26.85" hidden="false" customHeight="false" outlineLevel="0" collapsed="false">
      <c r="A2" s="21" t="s">
        <v>156</v>
      </c>
      <c r="B2" s="21" t="s">
        <v>157</v>
      </c>
      <c r="C2" s="21" t="s">
        <v>113</v>
      </c>
      <c r="D2" s="21" t="s">
        <v>158</v>
      </c>
      <c r="E2" s="21" t="s">
        <v>93</v>
      </c>
      <c r="F2" s="21" t="s">
        <v>159</v>
      </c>
    </row>
    <row r="3" customFormat="false" ht="39.55" hidden="false" customHeight="false" outlineLevel="0" collapsed="false">
      <c r="A3" s="21" t="s">
        <v>160</v>
      </c>
      <c r="B3" s="21" t="s">
        <v>161</v>
      </c>
      <c r="C3" s="21" t="s">
        <v>162</v>
      </c>
      <c r="D3" s="21" t="s">
        <v>48</v>
      </c>
      <c r="E3" s="21" t="s">
        <v>163</v>
      </c>
      <c r="F3" s="21" t="s">
        <v>164</v>
      </c>
    </row>
    <row r="4" customFormat="false" ht="15" hidden="false" customHeight="false" outlineLevel="0" collapsed="false">
      <c r="A4" s="21" t="s">
        <v>165</v>
      </c>
      <c r="B4" s="21" t="s">
        <v>166</v>
      </c>
      <c r="C4" s="21" t="s">
        <v>167</v>
      </c>
      <c r="D4" s="21" t="s">
        <v>39</v>
      </c>
      <c r="E4" s="21" t="s">
        <v>168</v>
      </c>
      <c r="F4" s="21" t="s">
        <v>169</v>
      </c>
    </row>
    <row r="5" customFormat="false" ht="15" hidden="false" customHeight="false" outlineLevel="0" collapsed="false">
      <c r="A5" s="21" t="s">
        <v>170</v>
      </c>
      <c r="B5" s="21" t="s">
        <v>171</v>
      </c>
      <c r="C5" s="21" t="s">
        <v>162</v>
      </c>
      <c r="D5" s="21" t="s">
        <v>172</v>
      </c>
      <c r="E5" s="21" t="s">
        <v>173</v>
      </c>
      <c r="F5" s="21" t="s">
        <v>174</v>
      </c>
    </row>
    <row r="6" customFormat="false" ht="15" hidden="false" customHeight="false" outlineLevel="0" collapsed="false">
      <c r="A6" s="21" t="s">
        <v>175</v>
      </c>
      <c r="B6" s="21" t="s">
        <v>176</v>
      </c>
      <c r="C6" s="21" t="s">
        <v>162</v>
      </c>
      <c r="D6" s="21" t="s">
        <v>177</v>
      </c>
      <c r="E6" s="21" t="s">
        <v>173</v>
      </c>
      <c r="F6" s="21" t="s">
        <v>174</v>
      </c>
    </row>
    <row r="7" customFormat="false" ht="15" hidden="false" customHeight="false" outlineLevel="0" collapsed="false">
      <c r="A7" s="21" t="s">
        <v>178</v>
      </c>
      <c r="B7" s="21" t="s">
        <v>179</v>
      </c>
      <c r="C7" s="21" t="s">
        <v>162</v>
      </c>
      <c r="D7" s="21" t="s">
        <v>63</v>
      </c>
      <c r="E7" s="21" t="s">
        <v>173</v>
      </c>
      <c r="F7" s="21" t="s">
        <v>180</v>
      </c>
    </row>
    <row r="8" customFormat="false" ht="26.85" hidden="false" customHeight="false" outlineLevel="0" collapsed="false">
      <c r="A8" s="21" t="s">
        <v>181</v>
      </c>
      <c r="B8" s="21" t="s">
        <v>182</v>
      </c>
      <c r="C8" s="21" t="s">
        <v>91</v>
      </c>
      <c r="D8" s="21" t="s">
        <v>183</v>
      </c>
      <c r="E8" s="21" t="s">
        <v>184</v>
      </c>
      <c r="F8" s="21" t="s">
        <v>185</v>
      </c>
    </row>
    <row r="9" customFormat="false" ht="26.85" hidden="false" customHeight="false" outlineLevel="0" collapsed="false">
      <c r="A9" s="21" t="s">
        <v>186</v>
      </c>
      <c r="B9" s="21" t="s">
        <v>187</v>
      </c>
      <c r="C9" s="21" t="s">
        <v>188</v>
      </c>
      <c r="D9" s="21" t="s">
        <v>91</v>
      </c>
      <c r="E9" s="21" t="s">
        <v>189</v>
      </c>
      <c r="F9" s="21" t="s">
        <v>190</v>
      </c>
    </row>
    <row r="10" customFormat="false" ht="15" hidden="false" customHeight="false" outlineLevel="0" collapsed="false">
      <c r="A10" s="21" t="s">
        <v>191</v>
      </c>
      <c r="B10" s="21" t="s">
        <v>192</v>
      </c>
      <c r="C10" s="21" t="s">
        <v>193</v>
      </c>
      <c r="D10" s="21" t="s">
        <v>105</v>
      </c>
      <c r="E10" s="21" t="s">
        <v>189</v>
      </c>
      <c r="F10" s="21" t="s">
        <v>194</v>
      </c>
    </row>
    <row r="11" customFormat="false" ht="15" hidden="false" customHeight="false" outlineLevel="0" collapsed="false">
      <c r="A11" s="21" t="s">
        <v>195</v>
      </c>
      <c r="B11" s="21" t="s">
        <v>196</v>
      </c>
      <c r="C11" s="21" t="s">
        <v>162</v>
      </c>
      <c r="D11" s="21" t="s">
        <v>99</v>
      </c>
      <c r="E11" s="21" t="s">
        <v>189</v>
      </c>
      <c r="F11" s="21" t="s">
        <v>197</v>
      </c>
    </row>
    <row r="12" customFormat="false" ht="26.85" hidden="false" customHeight="false" outlineLevel="0" collapsed="false">
      <c r="A12" s="21" t="s">
        <v>198</v>
      </c>
      <c r="B12" s="21" t="s">
        <v>199</v>
      </c>
      <c r="C12" s="21" t="s">
        <v>162</v>
      </c>
      <c r="D12" s="21" t="s">
        <v>102</v>
      </c>
      <c r="E12" s="21" t="s">
        <v>93</v>
      </c>
      <c r="F12" s="21" t="s">
        <v>200</v>
      </c>
    </row>
    <row r="13" customFormat="false" ht="15" hidden="false" customHeight="false" outlineLevel="0" collapsed="false">
      <c r="A13" s="21" t="s">
        <v>201</v>
      </c>
      <c r="B13" s="21" t="s">
        <v>202</v>
      </c>
      <c r="C13" s="21" t="s">
        <v>203</v>
      </c>
      <c r="D13" s="21" t="s">
        <v>204</v>
      </c>
      <c r="E13" s="21" t="s">
        <v>93</v>
      </c>
      <c r="F13" s="21" t="s">
        <v>205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2026-06-21T17:26:35Z</dcterms:created>
  <dc:creator>openpyxl</dc:creator>
  <dc:description/>
  <dc:language>en-US</dc:language>
  <cp:lastModifiedBy/>
  <dcterms:modified xsi:type="dcterms:W3CDTF">2026-06-21T17:26:35Z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